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02. ITQ_1월_정기\10. 기출공지\101_엑셀\"/>
    </mc:Choice>
  </mc:AlternateContent>
  <xr:revisionPtr revIDLastSave="0" documentId="13_ncr:1_{1C39660A-1291-4121-AEDF-41B6260180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8" r:id="rId1"/>
    <sheet name="제2작업" sheetId="12" r:id="rId2"/>
    <sheet name="제3작업" sheetId="13" r:id="rId3"/>
    <sheet name="제4작업" sheetId="20" r:id="rId4"/>
  </sheets>
  <definedNames>
    <definedName name="_xlnm._FilterDatabase" localSheetId="1" hidden="1">제2작업!$B$2:$H$10</definedName>
    <definedName name="치료횟수">제1작업!$H$5:$H$12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3" l="1"/>
  <c r="G15" i="13"/>
  <c r="G10" i="13"/>
  <c r="G6" i="13"/>
  <c r="D18" i="13"/>
  <c r="D16" i="13"/>
  <c r="D11" i="13"/>
  <c r="D7" i="13"/>
  <c r="H11" i="12"/>
  <c r="J13" i="18"/>
  <c r="J5" i="18"/>
  <c r="J6" i="18"/>
  <c r="J7" i="18"/>
  <c r="J8" i="18"/>
  <c r="J9" i="18"/>
  <c r="J10" i="18"/>
  <c r="J11" i="18"/>
  <c r="J12" i="18"/>
  <c r="I12" i="18"/>
  <c r="I11" i="18"/>
  <c r="I10" i="18"/>
  <c r="I9" i="18"/>
  <c r="I8" i="18"/>
  <c r="I7" i="18"/>
  <c r="I6" i="18"/>
  <c r="I5" i="18"/>
  <c r="J14" i="18"/>
  <c r="E14" i="18"/>
  <c r="E13" i="18"/>
</calcChain>
</file>

<file path=xl/sharedStrings.xml><?xml version="1.0" encoding="utf-8"?>
<sst xmlns="http://schemas.openxmlformats.org/spreadsheetml/2006/main" count="151" uniqueCount="52">
  <si>
    <t>관리번호</t>
    <phoneticPr fontId="2" type="noConversion"/>
  </si>
  <si>
    <t>전체 개수</t>
  </si>
  <si>
    <t>전체 평균</t>
  </si>
  <si>
    <t>주민번호</t>
    <phoneticPr fontId="2" type="noConversion"/>
  </si>
  <si>
    <t>치료구분</t>
    <phoneticPr fontId="2" type="noConversion"/>
  </si>
  <si>
    <t>치료시작일</t>
    <phoneticPr fontId="2" type="noConversion"/>
  </si>
  <si>
    <t>1회비용</t>
    <phoneticPr fontId="2" type="noConversion"/>
  </si>
  <si>
    <t>성별</t>
    <phoneticPr fontId="2" type="noConversion"/>
  </si>
  <si>
    <t>치료부위</t>
    <phoneticPr fontId="2" type="noConversion"/>
  </si>
  <si>
    <t>SHD-01</t>
    <phoneticPr fontId="2" type="noConversion"/>
  </si>
  <si>
    <t>SHD-02</t>
    <phoneticPr fontId="2" type="noConversion"/>
  </si>
  <si>
    <t>WAT-01</t>
    <phoneticPr fontId="2" type="noConversion"/>
  </si>
  <si>
    <t>WAT-02</t>
    <phoneticPr fontId="2" type="noConversion"/>
  </si>
  <si>
    <t>SHD-03</t>
    <phoneticPr fontId="2" type="noConversion"/>
  </si>
  <si>
    <t>WAT-03</t>
    <phoneticPr fontId="2" type="noConversion"/>
  </si>
  <si>
    <t>박시선</t>
    <phoneticPr fontId="2" type="noConversion"/>
  </si>
  <si>
    <t>이태호</t>
    <phoneticPr fontId="2" type="noConversion"/>
  </si>
  <si>
    <t>홍규림</t>
    <phoneticPr fontId="2" type="noConversion"/>
  </si>
  <si>
    <t>정상헌</t>
    <phoneticPr fontId="2" type="noConversion"/>
  </si>
  <si>
    <t>김우윤</t>
    <phoneticPr fontId="2" type="noConversion"/>
  </si>
  <si>
    <t>심명혜</t>
    <phoneticPr fontId="2" type="noConversion"/>
  </si>
  <si>
    <t>최보근</t>
    <phoneticPr fontId="2" type="noConversion"/>
  </si>
  <si>
    <t>정해림</t>
    <phoneticPr fontId="2" type="noConversion"/>
  </si>
  <si>
    <t>도수치료</t>
    <phoneticPr fontId="2" type="noConversion"/>
  </si>
  <si>
    <t>통증치료</t>
    <phoneticPr fontId="2" type="noConversion"/>
  </si>
  <si>
    <t>운동치료</t>
    <phoneticPr fontId="2" type="noConversion"/>
  </si>
  <si>
    <t>541209-2******</t>
    <phoneticPr fontId="2" type="noConversion"/>
  </si>
  <si>
    <t>치료횟수
(1주)</t>
    <phoneticPr fontId="2" type="noConversion"/>
  </si>
  <si>
    <t>도수치료 치료횟수(1주) 평균</t>
    <phoneticPr fontId="2" type="noConversion"/>
  </si>
  <si>
    <t>가장 많은 치료횟수(1주)</t>
    <phoneticPr fontId="2" type="noConversion"/>
  </si>
  <si>
    <t>480731-2******</t>
    <phoneticPr fontId="2" type="noConversion"/>
  </si>
  <si>
    <t>020705-4******</t>
    <phoneticPr fontId="2" type="noConversion"/>
  </si>
  <si>
    <t>030225-3******</t>
    <phoneticPr fontId="2" type="noConversion"/>
  </si>
  <si>
    <t>671105-1******</t>
    <phoneticPr fontId="2" type="noConversion"/>
  </si>
  <si>
    <t>701210-1******</t>
    <phoneticPr fontId="2" type="noConversion"/>
  </si>
  <si>
    <t>851020-1******</t>
    <phoneticPr fontId="2" type="noConversion"/>
  </si>
  <si>
    <t>910510-2******</t>
    <phoneticPr fontId="2" type="noConversion"/>
  </si>
  <si>
    <t>KNE-01</t>
    <phoneticPr fontId="2" type="noConversion"/>
  </si>
  <si>
    <t>KNE-02</t>
    <phoneticPr fontId="2" type="noConversion"/>
  </si>
  <si>
    <t>치료시작일</t>
    <phoneticPr fontId="2" type="noConversion"/>
  </si>
  <si>
    <t>SHD-01</t>
  </si>
  <si>
    <t>1회비용 전체 평균</t>
    <phoneticPr fontId="2" type="noConversion"/>
  </si>
  <si>
    <t>&gt;=3</t>
    <phoneticPr fontId="2" type="noConversion"/>
  </si>
  <si>
    <t xml:space="preserve"> 통증치료  개수</t>
  </si>
  <si>
    <t xml:space="preserve"> 운동치료  개수</t>
  </si>
  <si>
    <t xml:space="preserve"> 도수치료  개수</t>
  </si>
  <si>
    <t xml:space="preserve"> 통증치료  평균</t>
  </si>
  <si>
    <t xml:space="preserve"> 운동치료  평균</t>
  </si>
  <si>
    <t xml:space="preserve"> 도수치료  평균</t>
  </si>
  <si>
    <t>환자명</t>
    <phoneticPr fontId="2" type="noConversion"/>
  </si>
  <si>
    <t>운동치료 환자 수</t>
    <phoneticPr fontId="2" type="noConversion"/>
  </si>
  <si>
    <t>&lt;&gt;도수치료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</si>
</sst>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9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3" fillId="0" borderId="11" xfId="1" quotePrefix="1" applyNumberFormat="1" applyFont="1" applyBorder="1" applyAlignment="1">
      <alignment horizontal="center" vertical="center"/>
    </xf>
    <xf numFmtId="41" fontId="3" fillId="0" borderId="10" xfId="1" quotePrefix="1" applyFont="1" applyBorder="1" applyAlignment="1">
      <alignment horizontal="center" vertical="center"/>
    </xf>
    <xf numFmtId="41" fontId="3" fillId="0" borderId="20" xfId="1" quotePrefix="1" applyFont="1" applyBorder="1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14" fontId="3" fillId="0" borderId="11" xfId="1" quotePrefix="1" applyNumberFormat="1" applyFont="1" applyBorder="1" applyAlignment="1">
      <alignment horizontal="center" vertical="center"/>
    </xf>
    <xf numFmtId="179" fontId="3" fillId="0" borderId="3" xfId="1" applyNumberFormat="1" applyFont="1" applyBorder="1">
      <alignment vertical="center"/>
    </xf>
    <xf numFmtId="179" fontId="3" fillId="0" borderId="1" xfId="1" applyNumberFormat="1" applyFont="1" applyBorder="1">
      <alignment vertical="center"/>
    </xf>
    <xf numFmtId="179" fontId="3" fillId="0" borderId="10" xfId="1" applyNumberFormat="1" applyFont="1" applyBorder="1">
      <alignment vertical="center"/>
    </xf>
    <xf numFmtId="0" fontId="3" fillId="2" borderId="14" xfId="0" applyFont="1" applyFill="1" applyBorder="1" applyAlignment="1">
      <alignment horizontal="center" vertical="center" wrapText="1"/>
    </xf>
    <xf numFmtId="41" fontId="4" fillId="0" borderId="1" xfId="1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179" fontId="3" fillId="0" borderId="0" xfId="1" applyNumberFormat="1" applyFont="1" applyBorder="1">
      <alignment vertical="center"/>
    </xf>
    <xf numFmtId="41" fontId="4" fillId="0" borderId="0" xfId="1" applyFont="1" applyBorder="1" applyAlignment="1">
      <alignment horizontal="center"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41" fontId="3" fillId="0" borderId="18" xfId="1" quotePrefix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1" fontId="3" fillId="0" borderId="25" xfId="1" applyFont="1" applyBorder="1" applyAlignment="1">
      <alignment horizontal="center" vertical="center"/>
    </xf>
    <xf numFmtId="14" fontId="3" fillId="0" borderId="25" xfId="1" applyNumberFormat="1" applyFont="1" applyBorder="1" applyAlignment="1">
      <alignment horizontal="center" vertical="center"/>
    </xf>
    <xf numFmtId="179" fontId="3" fillId="0" borderId="25" xfId="1" applyNumberFormat="1" applyFont="1" applyBorder="1">
      <alignment vertical="center"/>
    </xf>
    <xf numFmtId="179" fontId="3" fillId="0" borderId="1" xfId="0" applyNumberFormat="1" applyFont="1" applyBorder="1">
      <alignment vertical="center"/>
    </xf>
    <xf numFmtId="0" fontId="4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1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도수치료 및 통증치료 관리 현황</a:t>
            </a:r>
            <a:endParaRPr lang="ko-KR" sz="2000" b="1"/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1회비용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36-41BF-B4E2-FA844DA5B7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(제1작업!$D$5:$D$7,제1작업!$D$9:$D$11)</c:f>
              <c:strCache>
                <c:ptCount val="6"/>
                <c:pt idx="0">
                  <c:v>박시선</c:v>
                </c:pt>
                <c:pt idx="1">
                  <c:v>이태호</c:v>
                </c:pt>
                <c:pt idx="2">
                  <c:v>홍규림</c:v>
                </c:pt>
                <c:pt idx="3">
                  <c:v>김우윤</c:v>
                </c:pt>
                <c:pt idx="4">
                  <c:v>심명혜</c:v>
                </c:pt>
                <c:pt idx="5">
                  <c:v>최보근</c:v>
                </c:pt>
              </c:strCache>
            </c:strRef>
          </c:cat>
          <c:val>
            <c:numRef>
              <c:f>(제1작업!$G$5:$G$7,제1작업!$G$9:$G$11)</c:f>
              <c:numCache>
                <c:formatCode>#,##0"원"</c:formatCode>
                <c:ptCount val="6"/>
                <c:pt idx="0">
                  <c:v>87000</c:v>
                </c:pt>
                <c:pt idx="1">
                  <c:v>55000</c:v>
                </c:pt>
                <c:pt idx="2">
                  <c:v>45000</c:v>
                </c:pt>
                <c:pt idx="3">
                  <c:v>78500</c:v>
                </c:pt>
                <c:pt idx="4">
                  <c:v>57500</c:v>
                </c:pt>
                <c:pt idx="5">
                  <c:v>83000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36-41BF-B4E2-FA844DA5B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19669968"/>
        <c:axId val="533515232"/>
      </c:barChart>
      <c:lineChart>
        <c:grouping val="standard"/>
        <c:varyColors val="0"/>
        <c:ser>
          <c:idx val="1"/>
          <c:order val="1"/>
          <c:tx>
            <c:v>치료횟수(1주)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(제1작업!$D$5:$D$7,제1작업!$D$9:$D$11)</c:f>
              <c:strCache>
                <c:ptCount val="6"/>
                <c:pt idx="0">
                  <c:v>박시선</c:v>
                </c:pt>
                <c:pt idx="1">
                  <c:v>이태호</c:v>
                </c:pt>
                <c:pt idx="2">
                  <c:v>홍규림</c:v>
                </c:pt>
                <c:pt idx="3">
                  <c:v>김우윤</c:v>
                </c:pt>
                <c:pt idx="4">
                  <c:v>심명혜</c:v>
                </c:pt>
                <c:pt idx="5">
                  <c:v>최보근</c:v>
                </c:pt>
              </c:strCache>
            </c:strRef>
          </c:cat>
          <c:val>
            <c:numRef>
              <c:f>(제1작업!$H$5:$H$7,제1작업!$H$9:$H$11)</c:f>
              <c:numCache>
                <c:formatCode>_(* #,##0_);_(* \(#,##0\);_(* "-"_);_(@_)</c:formatCode>
                <c:ptCount val="6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36-41BF-B4E2-FA844DA5B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065776"/>
        <c:axId val="533516720"/>
      </c:lineChart>
      <c:catAx>
        <c:axId val="4196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33515232"/>
        <c:crosses val="autoZero"/>
        <c:auto val="1"/>
        <c:lblAlgn val="ctr"/>
        <c:lblOffset val="100"/>
        <c:noMultiLvlLbl val="0"/>
      </c:catAx>
      <c:valAx>
        <c:axId val="53351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419669968"/>
        <c:crosses val="autoZero"/>
        <c:crossBetween val="between"/>
      </c:valAx>
      <c:valAx>
        <c:axId val="533516720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34065776"/>
        <c:crosses val="max"/>
        <c:crossBetween val="between"/>
        <c:majorUnit val="2"/>
      </c:valAx>
      <c:catAx>
        <c:axId val="5340657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3351672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805530F-D0F7-4353-803D-CC5167629E8D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0</xdr:row>
      <xdr:rowOff>88899</xdr:rowOff>
    </xdr:from>
    <xdr:to>
      <xdr:col>7</xdr:col>
      <xdr:colOff>19050</xdr:colOff>
      <xdr:row>2</xdr:row>
      <xdr:rowOff>206374</xdr:rowOff>
    </xdr:to>
    <xdr:sp macro="" textlink="">
      <xdr:nvSpPr>
        <xdr:cNvPr id="2" name="배지 1">
          <a:extLst>
            <a:ext uri="{FF2B5EF4-FFF2-40B4-BE49-F238E27FC236}">
              <a16:creationId xmlns:a16="http://schemas.microsoft.com/office/drawing/2014/main" id="{BD677C0C-DD16-4B54-B4A9-80BC69D15027}"/>
            </a:ext>
          </a:extLst>
        </xdr:cNvPr>
        <xdr:cNvSpPr/>
      </xdr:nvSpPr>
      <xdr:spPr>
        <a:xfrm>
          <a:off x="149224" y="88899"/>
          <a:ext cx="5553076" cy="688975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명재활의학과 </a:t>
          </a:r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1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분기 환자 관리 현황</a:t>
          </a:r>
        </a:p>
      </xdr:txBody>
    </xdr:sp>
    <xdr:clientData/>
  </xdr:twoCellAnchor>
  <xdr:twoCellAnchor editAs="oneCell">
    <xdr:from>
      <xdr:col>7</xdr:col>
      <xdr:colOff>222250</xdr:colOff>
      <xdr:row>0</xdr:row>
      <xdr:rowOff>57150</xdr:rowOff>
    </xdr:from>
    <xdr:to>
      <xdr:col>10</xdr:col>
      <xdr:colOff>6350</xdr:colOff>
      <xdr:row>2</xdr:row>
      <xdr:rowOff>234950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A02A07D0-2D19-4A15-9F68-15D98BF721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0" y="57150"/>
          <a:ext cx="2298700" cy="74930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BE55AC72-AB5A-F38E-7A0F-6C18A9C219D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0.69903</cdr:x>
      <cdr:y>0.15528</cdr:y>
    </cdr:from>
    <cdr:to>
      <cdr:x>0.83708</cdr:x>
      <cdr:y>0.24537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4EEFA476-CB06-429D-3575-0BE7572DFCBD}"/>
            </a:ext>
          </a:extLst>
        </cdr:cNvPr>
        <cdr:cNvSpPr/>
      </cdr:nvSpPr>
      <cdr:spPr>
        <a:xfrm xmlns:a="http://schemas.openxmlformats.org/drawingml/2006/main">
          <a:off x="6495374" y="942502"/>
          <a:ext cx="1282691" cy="546814"/>
        </a:xfrm>
        <a:prstGeom xmlns:a="http://schemas.openxmlformats.org/drawingml/2006/main" prst="wedgeRoundRectCallout">
          <a:avLst>
            <a:gd name="adj1" fmla="val -74679"/>
            <a:gd name="adj2" fmla="val 69877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ko-KR" sz="110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3</a:t>
          </a:r>
          <a:r>
            <a:rPr lang="ko-KR" altLang="en-US" sz="110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월 치료시작</a:t>
          </a:r>
          <a:endParaRPr lang="ko-KR" sz="1100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BD0D8-057D-440C-B79E-F509C369536D}">
  <dimension ref="B1:J20"/>
  <sheetViews>
    <sheetView tabSelected="1" workbookViewId="0">
      <selection activeCell="P6" sqref="P6"/>
    </sheetView>
  </sheetViews>
  <sheetFormatPr defaultColWidth="9" defaultRowHeight="13.5" x14ac:dyDescent="0.3"/>
  <cols>
    <col min="1" max="1" width="1.625" style="1" customWidth="1"/>
    <col min="2" max="2" width="11.25" style="1" customWidth="1"/>
    <col min="3" max="3" width="16.125" style="1" customWidth="1"/>
    <col min="4" max="4" width="11" style="1" bestFit="1" customWidth="1"/>
    <col min="5" max="5" width="11.125" style="1" customWidth="1"/>
    <col min="6" max="6" width="14" style="1" customWidth="1"/>
    <col min="7" max="7" width="11.375" style="1" customWidth="1"/>
    <col min="8" max="9" width="10.875" style="1" customWidth="1"/>
    <col min="10" max="10" width="11.37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7.75" thickBot="1" x14ac:dyDescent="0.35">
      <c r="B4" s="7" t="s">
        <v>0</v>
      </c>
      <c r="C4" s="8" t="s">
        <v>3</v>
      </c>
      <c r="D4" s="8" t="s">
        <v>49</v>
      </c>
      <c r="E4" s="9" t="s">
        <v>4</v>
      </c>
      <c r="F4" s="9" t="s">
        <v>5</v>
      </c>
      <c r="G4" s="9" t="s">
        <v>6</v>
      </c>
      <c r="H4" s="9" t="s">
        <v>27</v>
      </c>
      <c r="I4" s="8" t="s">
        <v>7</v>
      </c>
      <c r="J4" s="10" t="s">
        <v>8</v>
      </c>
    </row>
    <row r="5" spans="2:10" ht="17.25" customHeight="1" x14ac:dyDescent="0.3">
      <c r="B5" s="11" t="s">
        <v>9</v>
      </c>
      <c r="C5" s="12" t="s">
        <v>26</v>
      </c>
      <c r="D5" s="12" t="s">
        <v>15</v>
      </c>
      <c r="E5" s="22" t="s">
        <v>23</v>
      </c>
      <c r="F5" s="34">
        <v>45362</v>
      </c>
      <c r="G5" s="26">
        <v>87000</v>
      </c>
      <c r="H5" s="22">
        <v>3</v>
      </c>
      <c r="I5" s="14" t="str">
        <f t="shared" ref="I5:I12" si="0">CHOOSE(MID(C5,8,1),"남","여","남","여")</f>
        <v>여</v>
      </c>
      <c r="J5" s="16" t="str">
        <f t="shared" ref="J5:J12" si="1">IF(LEFT(B5,1)="S","어깨",IF(LEFT(B5,1)="K","무릎","허리"))</f>
        <v>어깨</v>
      </c>
    </row>
    <row r="6" spans="2:10" ht="17.25" customHeight="1" x14ac:dyDescent="0.3">
      <c r="B6" s="3" t="s">
        <v>37</v>
      </c>
      <c r="C6" s="2" t="s">
        <v>33</v>
      </c>
      <c r="D6" s="2" t="s">
        <v>16</v>
      </c>
      <c r="E6" s="23" t="s">
        <v>24</v>
      </c>
      <c r="F6" s="35">
        <v>45310</v>
      </c>
      <c r="G6" s="27">
        <v>55000</v>
      </c>
      <c r="H6" s="23">
        <v>2</v>
      </c>
      <c r="I6" s="15" t="str">
        <f t="shared" si="0"/>
        <v>남</v>
      </c>
      <c r="J6" s="17" t="str">
        <f t="shared" si="1"/>
        <v>무릎</v>
      </c>
    </row>
    <row r="7" spans="2:10" ht="17.25" customHeight="1" x14ac:dyDescent="0.3">
      <c r="B7" s="3" t="s">
        <v>10</v>
      </c>
      <c r="C7" s="2" t="s">
        <v>31</v>
      </c>
      <c r="D7" s="2" t="s">
        <v>17</v>
      </c>
      <c r="E7" s="23" t="s">
        <v>24</v>
      </c>
      <c r="F7" s="35">
        <v>45329</v>
      </c>
      <c r="G7" s="27">
        <v>45000</v>
      </c>
      <c r="H7" s="23">
        <v>4</v>
      </c>
      <c r="I7" s="15" t="str">
        <f t="shared" si="0"/>
        <v>여</v>
      </c>
      <c r="J7" s="17" t="str">
        <f t="shared" si="1"/>
        <v>어깨</v>
      </c>
    </row>
    <row r="8" spans="2:10" ht="17.25" customHeight="1" x14ac:dyDescent="0.3">
      <c r="B8" s="3" t="s">
        <v>11</v>
      </c>
      <c r="C8" s="2" t="s">
        <v>34</v>
      </c>
      <c r="D8" s="2" t="s">
        <v>18</v>
      </c>
      <c r="E8" s="23" t="s">
        <v>25</v>
      </c>
      <c r="F8" s="35">
        <v>45345</v>
      </c>
      <c r="G8" s="27">
        <v>102000</v>
      </c>
      <c r="H8" s="23">
        <v>3</v>
      </c>
      <c r="I8" s="15" t="str">
        <f t="shared" si="0"/>
        <v>남</v>
      </c>
      <c r="J8" s="17" t="str">
        <f t="shared" si="1"/>
        <v>허리</v>
      </c>
    </row>
    <row r="9" spans="2:10" ht="17.25" customHeight="1" x14ac:dyDescent="0.3">
      <c r="B9" s="3" t="s">
        <v>38</v>
      </c>
      <c r="C9" s="2" t="s">
        <v>36</v>
      </c>
      <c r="D9" s="2" t="s">
        <v>19</v>
      </c>
      <c r="E9" s="23" t="s">
        <v>23</v>
      </c>
      <c r="F9" s="35">
        <v>45366</v>
      </c>
      <c r="G9" s="27">
        <v>78500</v>
      </c>
      <c r="H9" s="23">
        <v>2</v>
      </c>
      <c r="I9" s="15" t="str">
        <f t="shared" si="0"/>
        <v>여</v>
      </c>
      <c r="J9" s="17" t="str">
        <f t="shared" si="1"/>
        <v>무릎</v>
      </c>
    </row>
    <row r="10" spans="2:10" ht="17.25" customHeight="1" x14ac:dyDescent="0.3">
      <c r="B10" s="3" t="s">
        <v>12</v>
      </c>
      <c r="C10" s="2" t="s">
        <v>30</v>
      </c>
      <c r="D10" s="2" t="s">
        <v>20</v>
      </c>
      <c r="E10" s="23" t="s">
        <v>24</v>
      </c>
      <c r="F10" s="35">
        <v>45306</v>
      </c>
      <c r="G10" s="27">
        <v>57500</v>
      </c>
      <c r="H10" s="23">
        <v>2</v>
      </c>
      <c r="I10" s="15" t="str">
        <f t="shared" si="0"/>
        <v>여</v>
      </c>
      <c r="J10" s="17" t="str">
        <f t="shared" si="1"/>
        <v>허리</v>
      </c>
    </row>
    <row r="11" spans="2:10" ht="17.25" customHeight="1" x14ac:dyDescent="0.3">
      <c r="B11" s="3" t="s">
        <v>13</v>
      </c>
      <c r="C11" s="2" t="s">
        <v>35</v>
      </c>
      <c r="D11" s="2" t="s">
        <v>21</v>
      </c>
      <c r="E11" s="23" t="s">
        <v>23</v>
      </c>
      <c r="F11" s="35">
        <v>45335</v>
      </c>
      <c r="G11" s="27">
        <v>83000</v>
      </c>
      <c r="H11" s="23">
        <v>4</v>
      </c>
      <c r="I11" s="15" t="str">
        <f t="shared" si="0"/>
        <v>남</v>
      </c>
      <c r="J11" s="17" t="str">
        <f t="shared" si="1"/>
        <v>어깨</v>
      </c>
    </row>
    <row r="12" spans="2:10" ht="17.25" customHeight="1" thickBot="1" x14ac:dyDescent="0.35">
      <c r="B12" s="13" t="s">
        <v>14</v>
      </c>
      <c r="C12" s="5" t="s">
        <v>32</v>
      </c>
      <c r="D12" s="5" t="s">
        <v>22</v>
      </c>
      <c r="E12" s="24" t="s">
        <v>25</v>
      </c>
      <c r="F12" s="36">
        <v>45356</v>
      </c>
      <c r="G12" s="28">
        <v>98500</v>
      </c>
      <c r="H12" s="24">
        <v>3</v>
      </c>
      <c r="I12" s="18" t="str">
        <f t="shared" si="0"/>
        <v>남</v>
      </c>
      <c r="J12" s="19" t="str">
        <f t="shared" si="1"/>
        <v>허리</v>
      </c>
    </row>
    <row r="13" spans="2:10" ht="17.25" customHeight="1" x14ac:dyDescent="0.3">
      <c r="B13" s="47" t="s">
        <v>28</v>
      </c>
      <c r="C13" s="48"/>
      <c r="D13" s="49"/>
      <c r="E13" s="37">
        <f>DAVERAGE(B4:H12,7,E4:E5)</f>
        <v>3</v>
      </c>
      <c r="F13" s="54"/>
      <c r="G13" s="53" t="s">
        <v>50</v>
      </c>
      <c r="H13" s="48"/>
      <c r="I13" s="49"/>
      <c r="J13" s="21" t="str">
        <f>COUNTIF(E5:E12,"운동치료")&amp;"명"</f>
        <v>2명</v>
      </c>
    </row>
    <row r="14" spans="2:10" ht="17.45" customHeight="1" thickBot="1" x14ac:dyDescent="0.35">
      <c r="B14" s="50" t="s">
        <v>29</v>
      </c>
      <c r="C14" s="51"/>
      <c r="D14" s="52"/>
      <c r="E14" s="20">
        <f>MAX(치료횟수)</f>
        <v>4</v>
      </c>
      <c r="F14" s="55"/>
      <c r="G14" s="4" t="s">
        <v>0</v>
      </c>
      <c r="H14" s="5" t="s">
        <v>40</v>
      </c>
      <c r="I14" s="6" t="s">
        <v>39</v>
      </c>
      <c r="J14" s="25">
        <f>VLOOKUP(H14,B5:H12,5,FALSE)</f>
        <v>45362</v>
      </c>
    </row>
    <row r="20" ht="15.6" customHeight="1" x14ac:dyDescent="0.3"/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1">
      <formula>$G5&gt;=85000</formula>
    </cfRule>
  </conditionalFormatting>
  <dataValidations count="1">
    <dataValidation type="list" allowBlank="1" showInputMessage="1" showErrorMessage="1" sqref="H14" xr:uid="{140BBAD3-EE98-4FF7-A2AF-8CA75E75A7C0}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E2322-5E55-4EF7-91F6-DBAF6D86F4DC}">
  <dimension ref="B1:H21"/>
  <sheetViews>
    <sheetView workbookViewId="0">
      <selection activeCell="D28" sqref="D28"/>
    </sheetView>
  </sheetViews>
  <sheetFormatPr defaultColWidth="8.625" defaultRowHeight="17.100000000000001" customHeight="1" x14ac:dyDescent="0.3"/>
  <cols>
    <col min="1" max="1" width="1.625" style="1" customWidth="1"/>
    <col min="2" max="2" width="10.625" style="1" customWidth="1"/>
    <col min="3" max="3" width="15.75" style="1" customWidth="1"/>
    <col min="4" max="4" width="8.625" style="1"/>
    <col min="5" max="5" width="11.5" style="1" customWidth="1"/>
    <col min="6" max="6" width="14" style="1" customWidth="1"/>
    <col min="7" max="7" width="11.625" style="1" customWidth="1"/>
    <col min="8" max="8" width="10.625" style="1" customWidth="1"/>
    <col min="9" max="16384" width="8.625" style="1"/>
  </cols>
  <sheetData>
    <row r="1" spans="2:8" ht="17.100000000000001" customHeight="1" thickBot="1" x14ac:dyDescent="0.35"/>
    <row r="2" spans="2:8" ht="27.75" thickBot="1" x14ac:dyDescent="0.35">
      <c r="B2" s="7" t="s">
        <v>0</v>
      </c>
      <c r="C2" s="8" t="s">
        <v>3</v>
      </c>
      <c r="D2" s="8" t="s">
        <v>49</v>
      </c>
      <c r="E2" s="9" t="s">
        <v>4</v>
      </c>
      <c r="F2" s="9" t="s">
        <v>5</v>
      </c>
      <c r="G2" s="9" t="s">
        <v>6</v>
      </c>
      <c r="H2" s="9" t="s">
        <v>27</v>
      </c>
    </row>
    <row r="3" spans="2:8" ht="17.100000000000001" customHeight="1" x14ac:dyDescent="0.3">
      <c r="B3" s="11" t="s">
        <v>9</v>
      </c>
      <c r="C3" s="12" t="s">
        <v>26</v>
      </c>
      <c r="D3" s="12" t="s">
        <v>15</v>
      </c>
      <c r="E3" s="22" t="s">
        <v>23</v>
      </c>
      <c r="F3" s="34">
        <v>45362</v>
      </c>
      <c r="G3" s="26">
        <v>88500</v>
      </c>
      <c r="H3" s="22">
        <v>3</v>
      </c>
    </row>
    <row r="4" spans="2:8" ht="17.100000000000001" customHeight="1" x14ac:dyDescent="0.3">
      <c r="B4" s="3" t="s">
        <v>37</v>
      </c>
      <c r="C4" s="2" t="s">
        <v>33</v>
      </c>
      <c r="D4" s="2" t="s">
        <v>16</v>
      </c>
      <c r="E4" s="23" t="s">
        <v>24</v>
      </c>
      <c r="F4" s="35">
        <v>45310</v>
      </c>
      <c r="G4" s="27">
        <v>55000</v>
      </c>
      <c r="H4" s="23">
        <v>2</v>
      </c>
    </row>
    <row r="5" spans="2:8" ht="17.100000000000001" customHeight="1" x14ac:dyDescent="0.3">
      <c r="B5" s="3" t="s">
        <v>10</v>
      </c>
      <c r="C5" s="2" t="s">
        <v>31</v>
      </c>
      <c r="D5" s="2" t="s">
        <v>17</v>
      </c>
      <c r="E5" s="23" t="s">
        <v>24</v>
      </c>
      <c r="F5" s="35">
        <v>45329</v>
      </c>
      <c r="G5" s="27">
        <v>45000</v>
      </c>
      <c r="H5" s="23">
        <v>4</v>
      </c>
    </row>
    <row r="6" spans="2:8" ht="17.100000000000001" customHeight="1" x14ac:dyDescent="0.3">
      <c r="B6" s="3" t="s">
        <v>11</v>
      </c>
      <c r="C6" s="2" t="s">
        <v>34</v>
      </c>
      <c r="D6" s="2" t="s">
        <v>18</v>
      </c>
      <c r="E6" s="23" t="s">
        <v>25</v>
      </c>
      <c r="F6" s="35">
        <v>45345</v>
      </c>
      <c r="G6" s="27">
        <v>102000</v>
      </c>
      <c r="H6" s="23">
        <v>3</v>
      </c>
    </row>
    <row r="7" spans="2:8" ht="17.100000000000001" customHeight="1" x14ac:dyDescent="0.3">
      <c r="B7" s="3" t="s">
        <v>38</v>
      </c>
      <c r="C7" s="2" t="s">
        <v>36</v>
      </c>
      <c r="D7" s="2" t="s">
        <v>19</v>
      </c>
      <c r="E7" s="23" t="s">
        <v>23</v>
      </c>
      <c r="F7" s="35">
        <v>45366</v>
      </c>
      <c r="G7" s="27">
        <v>78500</v>
      </c>
      <c r="H7" s="23">
        <v>2</v>
      </c>
    </row>
    <row r="8" spans="2:8" ht="17.100000000000001" customHeight="1" x14ac:dyDescent="0.3">
      <c r="B8" s="3" t="s">
        <v>12</v>
      </c>
      <c r="C8" s="2" t="s">
        <v>30</v>
      </c>
      <c r="D8" s="2" t="s">
        <v>20</v>
      </c>
      <c r="E8" s="23" t="s">
        <v>24</v>
      </c>
      <c r="F8" s="35">
        <v>45306</v>
      </c>
      <c r="G8" s="27">
        <v>57500</v>
      </c>
      <c r="H8" s="23">
        <v>2</v>
      </c>
    </row>
    <row r="9" spans="2:8" ht="17.100000000000001" customHeight="1" x14ac:dyDescent="0.3">
      <c r="B9" s="3" t="s">
        <v>13</v>
      </c>
      <c r="C9" s="2" t="s">
        <v>35</v>
      </c>
      <c r="D9" s="2" t="s">
        <v>21</v>
      </c>
      <c r="E9" s="23" t="s">
        <v>23</v>
      </c>
      <c r="F9" s="35">
        <v>45335</v>
      </c>
      <c r="G9" s="27">
        <v>83000</v>
      </c>
      <c r="H9" s="23">
        <v>4</v>
      </c>
    </row>
    <row r="10" spans="2:8" ht="17.100000000000001" customHeight="1" x14ac:dyDescent="0.3">
      <c r="B10" s="38" t="s">
        <v>14</v>
      </c>
      <c r="C10" s="39" t="s">
        <v>32</v>
      </c>
      <c r="D10" s="39" t="s">
        <v>22</v>
      </c>
      <c r="E10" s="40" t="s">
        <v>25</v>
      </c>
      <c r="F10" s="41">
        <v>45356</v>
      </c>
      <c r="G10" s="42">
        <v>98500</v>
      </c>
      <c r="H10" s="40">
        <v>3</v>
      </c>
    </row>
    <row r="11" spans="2:8" ht="17.100000000000001" customHeight="1" x14ac:dyDescent="0.3">
      <c r="B11" s="56" t="s">
        <v>41</v>
      </c>
      <c r="C11" s="56"/>
      <c r="D11" s="56"/>
      <c r="E11" s="56"/>
      <c r="F11" s="56"/>
      <c r="G11" s="56"/>
      <c r="H11" s="43">
        <f>AVERAGE(G3:G10)</f>
        <v>76000</v>
      </c>
    </row>
    <row r="13" spans="2:8" ht="17.100000000000001" customHeight="1" thickBot="1" x14ac:dyDescent="0.35"/>
    <row r="14" spans="2:8" ht="27" x14ac:dyDescent="0.3">
      <c r="B14" s="9" t="s">
        <v>4</v>
      </c>
      <c r="C14" s="29" t="s">
        <v>27</v>
      </c>
    </row>
    <row r="15" spans="2:8" ht="17.100000000000001" customHeight="1" x14ac:dyDescent="0.3">
      <c r="B15" s="1" t="s">
        <v>51</v>
      </c>
      <c r="C15" s="1" t="s">
        <v>42</v>
      </c>
    </row>
    <row r="17" spans="2:5" ht="17.100000000000001" customHeight="1" thickBot="1" x14ac:dyDescent="0.35"/>
    <row r="18" spans="2:5" ht="17.100000000000001" customHeight="1" x14ac:dyDescent="0.3">
      <c r="B18" s="7" t="s">
        <v>0</v>
      </c>
      <c r="C18" s="8" t="s">
        <v>3</v>
      </c>
      <c r="D18" s="8" t="s">
        <v>49</v>
      </c>
      <c r="E18" s="9" t="s">
        <v>5</v>
      </c>
    </row>
    <row r="19" spans="2:5" ht="17.100000000000001" customHeight="1" x14ac:dyDescent="0.3">
      <c r="B19" s="3" t="s">
        <v>10</v>
      </c>
      <c r="C19" s="2" t="s">
        <v>31</v>
      </c>
      <c r="D19" s="2" t="s">
        <v>17</v>
      </c>
      <c r="E19" s="35">
        <v>45329</v>
      </c>
    </row>
    <row r="20" spans="2:5" ht="17.100000000000001" customHeight="1" x14ac:dyDescent="0.3">
      <c r="B20" s="3" t="s">
        <v>11</v>
      </c>
      <c r="C20" s="2" t="s">
        <v>34</v>
      </c>
      <c r="D20" s="2" t="s">
        <v>18</v>
      </c>
      <c r="E20" s="35">
        <v>45345</v>
      </c>
    </row>
    <row r="21" spans="2:5" ht="17.100000000000001" customHeight="1" x14ac:dyDescent="0.3">
      <c r="B21" s="38" t="s">
        <v>14</v>
      </c>
      <c r="C21" s="39" t="s">
        <v>32</v>
      </c>
      <c r="D21" s="39" t="s">
        <v>22</v>
      </c>
      <c r="E21" s="41">
        <v>45356</v>
      </c>
    </row>
  </sheetData>
  <mergeCells count="1">
    <mergeCell ref="B11:G11"/>
  </mergeCells>
  <phoneticPr fontId="2" type="noConversion"/>
  <conditionalFormatting sqref="B3:H10">
    <cfRule type="expression" dxfId="1" priority="1">
      <formula>$G3&gt;=85000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F084C-8C94-49E8-864D-C719B726501E}">
  <sheetPr>
    <outlinePr showOutlineSymbols="0"/>
  </sheetPr>
  <dimension ref="B1:H18"/>
  <sheetViews>
    <sheetView showOutlineSymbols="0" workbookViewId="0">
      <selection activeCell="E30" sqref="E30"/>
    </sheetView>
  </sheetViews>
  <sheetFormatPr defaultColWidth="8.625" defaultRowHeight="17.100000000000001" customHeight="1" outlineLevelRow="3" x14ac:dyDescent="0.3"/>
  <cols>
    <col min="1" max="1" width="1.625" style="1" customWidth="1"/>
    <col min="2" max="2" width="11.25" style="1" customWidth="1"/>
    <col min="3" max="3" width="16.125" style="1" customWidth="1"/>
    <col min="4" max="4" width="11" style="1" bestFit="1" customWidth="1"/>
    <col min="5" max="5" width="19.125" style="1" bestFit="1" customWidth="1"/>
    <col min="6" max="6" width="14" style="1" customWidth="1"/>
    <col min="7" max="7" width="11.375" style="1" customWidth="1"/>
    <col min="8" max="8" width="10.875" style="1" customWidth="1"/>
    <col min="9" max="16384" width="8.625" style="1"/>
  </cols>
  <sheetData>
    <row r="1" spans="2:8" ht="17.100000000000001" customHeight="1" thickBot="1" x14ac:dyDescent="0.35"/>
    <row r="2" spans="2:8" ht="27.75" thickBot="1" x14ac:dyDescent="0.35">
      <c r="B2" s="7" t="s">
        <v>0</v>
      </c>
      <c r="C2" s="8" t="s">
        <v>3</v>
      </c>
      <c r="D2" s="8" t="s">
        <v>49</v>
      </c>
      <c r="E2" s="9" t="s">
        <v>4</v>
      </c>
      <c r="F2" s="9" t="s">
        <v>5</v>
      </c>
      <c r="G2" s="9" t="s">
        <v>6</v>
      </c>
      <c r="H2" s="9" t="s">
        <v>27</v>
      </c>
    </row>
    <row r="3" spans="2:8" ht="17.100000000000001" customHeight="1" outlineLevel="3" x14ac:dyDescent="0.3">
      <c r="B3" s="11" t="s">
        <v>37</v>
      </c>
      <c r="C3" s="12" t="s">
        <v>33</v>
      </c>
      <c r="D3" s="12" t="s">
        <v>16</v>
      </c>
      <c r="E3" s="22" t="s">
        <v>24</v>
      </c>
      <c r="F3" s="34">
        <v>45310</v>
      </c>
      <c r="G3" s="26">
        <v>55000</v>
      </c>
      <c r="H3" s="22">
        <v>2</v>
      </c>
    </row>
    <row r="4" spans="2:8" ht="17.100000000000001" customHeight="1" outlineLevel="3" x14ac:dyDescent="0.3">
      <c r="B4" s="3" t="s">
        <v>10</v>
      </c>
      <c r="C4" s="2" t="s">
        <v>31</v>
      </c>
      <c r="D4" s="2" t="s">
        <v>17</v>
      </c>
      <c r="E4" s="23" t="s">
        <v>24</v>
      </c>
      <c r="F4" s="35">
        <v>45329</v>
      </c>
      <c r="G4" s="27">
        <v>45000</v>
      </c>
      <c r="H4" s="23">
        <v>4</v>
      </c>
    </row>
    <row r="5" spans="2:8" ht="17.100000000000001" customHeight="1" outlineLevel="3" x14ac:dyDescent="0.3">
      <c r="B5" s="3" t="s">
        <v>12</v>
      </c>
      <c r="C5" s="2" t="s">
        <v>30</v>
      </c>
      <c r="D5" s="2" t="s">
        <v>20</v>
      </c>
      <c r="E5" s="23" t="s">
        <v>24</v>
      </c>
      <c r="F5" s="35">
        <v>45306</v>
      </c>
      <c r="G5" s="27">
        <v>57500</v>
      </c>
      <c r="H5" s="23">
        <v>2</v>
      </c>
    </row>
    <row r="6" spans="2:8" ht="17.100000000000001" customHeight="1" outlineLevel="2" x14ac:dyDescent="0.3">
      <c r="B6" s="3"/>
      <c r="C6" s="2"/>
      <c r="D6" s="2"/>
      <c r="E6" s="30" t="s">
        <v>46</v>
      </c>
      <c r="F6" s="35"/>
      <c r="G6" s="27">
        <f>SUBTOTAL(1,G3:G5)</f>
        <v>52500</v>
      </c>
      <c r="H6" s="23"/>
    </row>
    <row r="7" spans="2:8" ht="17.100000000000001" customHeight="1" outlineLevel="1" x14ac:dyDescent="0.3">
      <c r="B7" s="3"/>
      <c r="C7" s="2"/>
      <c r="D7" s="2">
        <f>SUBTOTAL(3,D3:D5)</f>
        <v>3</v>
      </c>
      <c r="E7" s="44" t="s">
        <v>43</v>
      </c>
      <c r="F7" s="35"/>
      <c r="G7" s="27"/>
      <c r="H7" s="23"/>
    </row>
    <row r="8" spans="2:8" ht="17.100000000000001" customHeight="1" outlineLevel="3" x14ac:dyDescent="0.3">
      <c r="B8" s="3" t="s">
        <v>11</v>
      </c>
      <c r="C8" s="2" t="s">
        <v>34</v>
      </c>
      <c r="D8" s="2" t="s">
        <v>18</v>
      </c>
      <c r="E8" s="23" t="s">
        <v>25</v>
      </c>
      <c r="F8" s="35">
        <v>45345</v>
      </c>
      <c r="G8" s="27">
        <v>102000</v>
      </c>
      <c r="H8" s="23">
        <v>3</v>
      </c>
    </row>
    <row r="9" spans="2:8" ht="17.100000000000001" customHeight="1" outlineLevel="3" x14ac:dyDescent="0.3">
      <c r="B9" s="3" t="s">
        <v>14</v>
      </c>
      <c r="C9" s="2" t="s">
        <v>32</v>
      </c>
      <c r="D9" s="2" t="s">
        <v>22</v>
      </c>
      <c r="E9" s="23" t="s">
        <v>25</v>
      </c>
      <c r="F9" s="35">
        <v>45356</v>
      </c>
      <c r="G9" s="27">
        <v>98500</v>
      </c>
      <c r="H9" s="23">
        <v>3</v>
      </c>
    </row>
    <row r="10" spans="2:8" ht="17.100000000000001" customHeight="1" outlineLevel="2" x14ac:dyDescent="0.3">
      <c r="B10" s="3"/>
      <c r="C10" s="2"/>
      <c r="D10" s="2"/>
      <c r="E10" s="30" t="s">
        <v>47</v>
      </c>
      <c r="F10" s="35"/>
      <c r="G10" s="27">
        <f>SUBTOTAL(1,G8:G9)</f>
        <v>100250</v>
      </c>
      <c r="H10" s="23"/>
    </row>
    <row r="11" spans="2:8" ht="17.100000000000001" customHeight="1" outlineLevel="1" x14ac:dyDescent="0.3">
      <c r="B11" s="3"/>
      <c r="C11" s="2"/>
      <c r="D11" s="2">
        <f>SUBTOTAL(3,D8:D9)</f>
        <v>2</v>
      </c>
      <c r="E11" s="30" t="s">
        <v>44</v>
      </c>
      <c r="F11" s="35"/>
      <c r="G11" s="27"/>
      <c r="H11" s="23"/>
    </row>
    <row r="12" spans="2:8" ht="17.100000000000001" customHeight="1" outlineLevel="3" x14ac:dyDescent="0.3">
      <c r="B12" s="3" t="s">
        <v>9</v>
      </c>
      <c r="C12" s="2" t="s">
        <v>26</v>
      </c>
      <c r="D12" s="2" t="s">
        <v>15</v>
      </c>
      <c r="E12" s="23" t="s">
        <v>23</v>
      </c>
      <c r="F12" s="35">
        <v>45362</v>
      </c>
      <c r="G12" s="27">
        <v>87000</v>
      </c>
      <c r="H12" s="23">
        <v>3</v>
      </c>
    </row>
    <row r="13" spans="2:8" ht="17.100000000000001" customHeight="1" outlineLevel="3" x14ac:dyDescent="0.3">
      <c r="B13" s="3" t="s">
        <v>38</v>
      </c>
      <c r="C13" s="2" t="s">
        <v>36</v>
      </c>
      <c r="D13" s="2" t="s">
        <v>19</v>
      </c>
      <c r="E13" s="23" t="s">
        <v>23</v>
      </c>
      <c r="F13" s="35">
        <v>45366</v>
      </c>
      <c r="G13" s="27">
        <v>78500</v>
      </c>
      <c r="H13" s="23">
        <v>2</v>
      </c>
    </row>
    <row r="14" spans="2:8" ht="17.100000000000001" customHeight="1" outlineLevel="3" thickBot="1" x14ac:dyDescent="0.35">
      <c r="B14" s="13" t="s">
        <v>13</v>
      </c>
      <c r="C14" s="5" t="s">
        <v>35</v>
      </c>
      <c r="D14" s="5" t="s">
        <v>21</v>
      </c>
      <c r="E14" s="24" t="s">
        <v>23</v>
      </c>
      <c r="F14" s="36">
        <v>45335</v>
      </c>
      <c r="G14" s="28">
        <v>83000</v>
      </c>
      <c r="H14" s="24">
        <v>4</v>
      </c>
    </row>
    <row r="15" spans="2:8" ht="17.100000000000001" customHeight="1" outlineLevel="2" x14ac:dyDescent="0.3">
      <c r="B15" s="45"/>
      <c r="C15" s="45"/>
      <c r="D15" s="45"/>
      <c r="E15" s="33" t="s">
        <v>48</v>
      </c>
      <c r="F15" s="46"/>
      <c r="G15" s="32">
        <f>SUBTOTAL(1,G12:G14)</f>
        <v>82833.333333333328</v>
      </c>
      <c r="H15" s="31"/>
    </row>
    <row r="16" spans="2:8" ht="17.100000000000001" customHeight="1" outlineLevel="1" x14ac:dyDescent="0.3">
      <c r="B16" s="45"/>
      <c r="C16" s="45"/>
      <c r="D16" s="45">
        <f>SUBTOTAL(3,D12:D14)</f>
        <v>3</v>
      </c>
      <c r="E16" s="33" t="s">
        <v>45</v>
      </c>
      <c r="F16" s="46"/>
      <c r="G16" s="32"/>
      <c r="H16" s="31"/>
    </row>
    <row r="17" spans="2:8" ht="17.100000000000001" customHeight="1" x14ac:dyDescent="0.3">
      <c r="B17" s="45"/>
      <c r="C17" s="45"/>
      <c r="D17" s="45"/>
      <c r="E17" s="33" t="s">
        <v>2</v>
      </c>
      <c r="F17" s="46"/>
      <c r="G17" s="32">
        <f>SUBTOTAL(1,G3:G14)</f>
        <v>75812.5</v>
      </c>
      <c r="H17" s="31"/>
    </row>
    <row r="18" spans="2:8" ht="17.100000000000001" customHeight="1" x14ac:dyDescent="0.3">
      <c r="B18" s="45"/>
      <c r="C18" s="45"/>
      <c r="D18" s="45">
        <f>SUBTOTAL(3,D3:D14)</f>
        <v>8</v>
      </c>
      <c r="E18" s="33" t="s">
        <v>1</v>
      </c>
      <c r="F18" s="46"/>
      <c r="G18" s="32"/>
      <c r="H18" s="31"/>
    </row>
  </sheetData>
  <sortState xmlns:xlrd2="http://schemas.microsoft.com/office/spreadsheetml/2017/richdata2" ref="B3:H14">
    <sortCondition descending="1" ref="E3:E14"/>
  </sortState>
  <phoneticPr fontId="2" type="noConversion"/>
  <conditionalFormatting sqref="B3:H18">
    <cfRule type="expression" dxfId="0" priority="1">
      <formula>$G3&gt;=85000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제1작업</vt:lpstr>
      <vt:lpstr>제2작업</vt:lpstr>
      <vt:lpstr>제3작업</vt:lpstr>
      <vt:lpstr>제4작업</vt:lpstr>
      <vt:lpstr>치료횟수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유가희</cp:lastModifiedBy>
  <dcterms:created xsi:type="dcterms:W3CDTF">2019-10-10T06:12:49Z</dcterms:created>
  <dcterms:modified xsi:type="dcterms:W3CDTF">2024-01-13T01:51:40Z</dcterms:modified>
</cp:coreProperties>
</file>